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ris\Desktop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/>
  <c r="C12" i="1"/>
  <c r="D12" i="1"/>
  <c r="E12" i="1"/>
  <c r="F12" i="1"/>
  <c r="G12" i="1"/>
  <c r="H12" i="1"/>
  <c r="I12" i="1"/>
  <c r="J12" i="1"/>
  <c r="K12" i="1"/>
  <c r="L12" i="1"/>
  <c r="M12" i="1"/>
  <c r="C11" i="1"/>
  <c r="D11" i="1"/>
  <c r="E11" i="1"/>
  <c r="F11" i="1"/>
  <c r="G11" i="1"/>
  <c r="H11" i="1"/>
  <c r="I11" i="1"/>
  <c r="J11" i="1"/>
  <c r="K11" i="1"/>
  <c r="L11" i="1"/>
  <c r="M11" i="1"/>
  <c r="B12" i="1"/>
  <c r="B11" i="1"/>
  <c r="C10" i="1"/>
  <c r="D10" i="1"/>
  <c r="E10" i="1"/>
  <c r="F10" i="1"/>
  <c r="G10" i="1"/>
  <c r="H10" i="1"/>
  <c r="I10" i="1"/>
  <c r="J10" i="1"/>
  <c r="K10" i="1"/>
  <c r="L10" i="1"/>
  <c r="M10" i="1"/>
  <c r="B10" i="1"/>
  <c r="B9" i="1"/>
  <c r="C9" i="1"/>
  <c r="C13" i="1" s="1"/>
  <c r="D9" i="1"/>
  <c r="D13" i="1" s="1"/>
  <c r="E9" i="1"/>
  <c r="E13" i="1" s="1"/>
  <c r="F9" i="1"/>
  <c r="G9" i="1"/>
  <c r="G13" i="1" s="1"/>
  <c r="H9" i="1"/>
  <c r="H13" i="1" s="1"/>
  <c r="I9" i="1"/>
  <c r="I13" i="1" s="1"/>
  <c r="J9" i="1"/>
  <c r="K9" i="1"/>
  <c r="K13" i="1" s="1"/>
  <c r="L9" i="1"/>
  <c r="L13" i="1" s="1"/>
  <c r="M9" i="1"/>
  <c r="M13" i="1" s="1"/>
  <c r="J13" i="1" l="1"/>
  <c r="F13" i="1"/>
  <c r="B13" i="1"/>
  <c r="I18" i="1"/>
  <c r="I17" i="1"/>
  <c r="I16" i="1"/>
  <c r="I21" i="1"/>
  <c r="B16" i="1"/>
  <c r="B21" i="1"/>
  <c r="B18" i="1"/>
  <c r="B17" i="1"/>
  <c r="B19" i="1" s="1"/>
  <c r="J16" i="1"/>
  <c r="J17" i="1"/>
  <c r="J19" i="1" s="1"/>
  <c r="J18" i="1"/>
  <c r="J21" i="1"/>
  <c r="F16" i="1"/>
  <c r="F17" i="1"/>
  <c r="F19" i="1" s="1"/>
  <c r="F21" i="1"/>
  <c r="F18" i="1"/>
  <c r="L16" i="1"/>
  <c r="L18" i="1"/>
  <c r="L17" i="1"/>
  <c r="L21" i="1"/>
  <c r="D16" i="1"/>
  <c r="D18" i="1"/>
  <c r="D17" i="1"/>
  <c r="D21" i="1"/>
  <c r="K17" i="1"/>
  <c r="K19" i="1" s="1"/>
  <c r="K21" i="1"/>
  <c r="K18" i="1"/>
  <c r="K16" i="1"/>
  <c r="G17" i="1"/>
  <c r="G19" i="1" s="1"/>
  <c r="G29" i="1" s="1"/>
  <c r="G21" i="1"/>
  <c r="G16" i="1"/>
  <c r="G18" i="1"/>
  <c r="C17" i="1"/>
  <c r="C19" i="1" s="1"/>
  <c r="C21" i="1"/>
  <c r="C16" i="1"/>
  <c r="C18" i="1"/>
  <c r="M18" i="1"/>
  <c r="M17" i="1"/>
  <c r="M21" i="1"/>
  <c r="M16" i="1"/>
  <c r="E18" i="1"/>
  <c r="E17" i="1"/>
  <c r="E16" i="1"/>
  <c r="E21" i="1"/>
  <c r="H17" i="1"/>
  <c r="H19" i="1" s="1"/>
  <c r="H21" i="1"/>
  <c r="H16" i="1"/>
  <c r="H18" i="1"/>
  <c r="D19" i="1" l="1"/>
  <c r="L19" i="1"/>
  <c r="E19" i="1"/>
  <c r="M19" i="1"/>
  <c r="I19" i="1"/>
  <c r="B25" i="1"/>
  <c r="B31" i="1" s="1"/>
  <c r="G27" i="1" s="1"/>
  <c r="B24" i="1"/>
  <c r="B28" i="1" s="1"/>
  <c r="G25" i="1" s="1"/>
  <c r="B22" i="1"/>
  <c r="G31" i="1" l="1"/>
</calcChain>
</file>

<file path=xl/sharedStrings.xml><?xml version="1.0" encoding="utf-8"?>
<sst xmlns="http://schemas.openxmlformats.org/spreadsheetml/2006/main" count="55" uniqueCount="39">
  <si>
    <t>Süd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</si>
  <si>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</si>
  <si>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</si>
  <si>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</si>
  <si>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</si>
  <si>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</si>
  <si>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</si>
  <si>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</si>
  <si>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</si>
  <si>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</si>
  <si>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</si>
  <si>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</si>
  <si>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</si>
  <si>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KWH/mm</t>
  </si>
  <si>
    <t>West</t>
  </si>
  <si>
    <t>Nord</t>
  </si>
  <si>
    <t>Ost</t>
  </si>
  <si>
    <t>KWH</t>
  </si>
  <si>
    <t>Total</t>
  </si>
  <si>
    <t>Verbrauch Schnitt</t>
  </si>
  <si>
    <t>Strom verfügbar</t>
  </si>
  <si>
    <t>Total Bezug:</t>
  </si>
  <si>
    <t>Total Einspeisen:</t>
  </si>
  <si>
    <t>Kosten Bezug:</t>
  </si>
  <si>
    <t>Kosten Bezug Total:</t>
  </si>
  <si>
    <t>Einspeisung:</t>
  </si>
  <si>
    <t>Einspeisung Total:</t>
  </si>
  <si>
    <t>Kosten für Messung/ Jahr:</t>
  </si>
  <si>
    <t>Anlagekosten:</t>
  </si>
  <si>
    <t>Powerwall:</t>
  </si>
  <si>
    <t>Subvention (Minus):</t>
  </si>
  <si>
    <t>Total:</t>
  </si>
  <si>
    <t>Kosten pro Jahr:</t>
  </si>
  <si>
    <t>Ertrag pro Jahr:</t>
  </si>
  <si>
    <t>Einsparung pro Jahr:</t>
  </si>
  <si>
    <t>Anteil Solar % :</t>
  </si>
  <si>
    <t>Anteil Solar % Total :</t>
  </si>
  <si>
    <t>Verbrauchter Solarstrom:</t>
  </si>
  <si>
    <t>Amortisationsdauer: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</si>
</sst>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4" xfId="0" applyBorder="1"/>
    <xf numFmtId="1" fontId="0" fillId="0" borderId="5" xfId="0" applyNumberFormat="1" applyBorder="1"/>
    <xf numFmtId="1" fontId="0" fillId="0" borderId="6" xfId="0" applyNumberFormat="1" applyBorder="1"/>
    <xf numFmtId="0" fontId="0" fillId="0" borderId="7" xfId="0" applyBorder="1"/>
    <xf numFmtId="1" fontId="0" fillId="0" borderId="0" xfId="0" applyNumberFormat="1" applyBorder="1"/>
    <xf numFmtId="0" fontId="0" fillId="0" borderId="0" xfId="0" applyBorder="1"/>
    <xf numFmtId="1" fontId="0" fillId="0" borderId="8" xfId="0" applyNumberFormat="1" applyBorder="1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C38" sqref="C38"/>
    </sheetView>
  </sheetViews>
  <sheetFormatPr baseColWidth="10" defaultRowHeight="15" x14ac:dyDescent="0.25"/>
  <cols>
    <col min="1" max="1" width="24.28515625" customWidth="1"/>
  </cols>
  <sheetData>
    <row r="1" spans="1:16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P1" t="s">
        <v>13</v>
      </c>
    </row>
    <row r="2" spans="1:16" x14ac:dyDescent="0.25">
      <c r="A2" t="s">
        <v>0</v>
      </c>
      <c r="B2">
        <v>8</v>
      </c>
      <c r="C2">
        <v>10</v>
      </c>
      <c r="D2">
        <v>15</v>
      </c>
      <c r="E2">
        <v>16</v>
      </c>
      <c r="F2">
        <v>18</v>
      </c>
      <c r="G2">
        <v>17</v>
      </c>
      <c r="H2">
        <v>19</v>
      </c>
      <c r="I2">
        <v>18</v>
      </c>
      <c r="J2">
        <v>15</v>
      </c>
      <c r="K2">
        <v>11</v>
      </c>
      <c r="L2">
        <v>7</v>
      </c>
      <c r="M2">
        <v>6</v>
      </c>
      <c r="P2">
        <v>16</v>
      </c>
    </row>
    <row r="3" spans="1:16" x14ac:dyDescent="0.25">
      <c r="A3" t="s">
        <v>14</v>
      </c>
      <c r="B3">
        <v>2.5</v>
      </c>
      <c r="C3">
        <v>3.5</v>
      </c>
      <c r="D3">
        <v>6</v>
      </c>
      <c r="E3">
        <v>7</v>
      </c>
      <c r="F3">
        <v>8.5</v>
      </c>
      <c r="G3">
        <v>8.5</v>
      </c>
      <c r="H3">
        <v>9.5</v>
      </c>
      <c r="I3">
        <v>8</v>
      </c>
      <c r="J3">
        <v>6</v>
      </c>
      <c r="K3">
        <v>3.5</v>
      </c>
      <c r="L3">
        <v>2.5</v>
      </c>
      <c r="M3">
        <v>2</v>
      </c>
    </row>
    <row r="4" spans="1:16" x14ac:dyDescent="0.25">
      <c r="A4" t="s">
        <v>15</v>
      </c>
    </row>
    <row r="5" spans="1:16" x14ac:dyDescent="0.25">
      <c r="A5" t="s">
        <v>16</v>
      </c>
      <c r="B5">
        <v>1.5</v>
      </c>
      <c r="C5">
        <v>3</v>
      </c>
      <c r="D5">
        <v>5</v>
      </c>
      <c r="E5">
        <v>7</v>
      </c>
      <c r="F5">
        <v>8.5</v>
      </c>
      <c r="G5">
        <v>9.5</v>
      </c>
      <c r="H5">
        <v>9</v>
      </c>
      <c r="I5">
        <v>8</v>
      </c>
      <c r="J5">
        <v>5.5</v>
      </c>
      <c r="K5">
        <v>3.5</v>
      </c>
      <c r="L5">
        <v>1.5</v>
      </c>
      <c r="M5">
        <v>1</v>
      </c>
    </row>
    <row r="8" spans="1:16" x14ac:dyDescent="0.25">
      <c r="A8" t="s">
        <v>17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</row>
    <row r="9" spans="1:16" x14ac:dyDescent="0.25">
      <c r="A9" t="s">
        <v>0</v>
      </c>
      <c r="B9">
        <f>SUM(B2*$P$2)</f>
        <v>128</v>
      </c>
      <c r="C9">
        <f t="shared" ref="C9:M9" si="0">SUM(C2*$P$2)</f>
        <v>160</v>
      </c>
      <c r="D9">
        <f t="shared" si="0"/>
        <v>240</v>
      </c>
      <c r="E9">
        <f t="shared" si="0"/>
        <v>256</v>
      </c>
      <c r="F9">
        <f t="shared" si="0"/>
        <v>288</v>
      </c>
      <c r="G9">
        <f t="shared" si="0"/>
        <v>272</v>
      </c>
      <c r="H9">
        <f t="shared" si="0"/>
        <v>304</v>
      </c>
      <c r="I9">
        <f t="shared" si="0"/>
        <v>288</v>
      </c>
      <c r="J9">
        <f t="shared" si="0"/>
        <v>240</v>
      </c>
      <c r="K9">
        <f t="shared" si="0"/>
        <v>176</v>
      </c>
      <c r="L9">
        <f t="shared" si="0"/>
        <v>112</v>
      </c>
      <c r="M9">
        <f t="shared" si="0"/>
        <v>96</v>
      </c>
    </row>
    <row r="10" spans="1:16" x14ac:dyDescent="0.25">
      <c r="A10" t="s">
        <v>14</v>
      </c>
      <c r="B10">
        <f>SUM(B3*$P$2)</f>
        <v>40</v>
      </c>
      <c r="C10">
        <f t="shared" ref="C10:M10" si="1">SUM(C3*$P$2)</f>
        <v>56</v>
      </c>
      <c r="D10">
        <f t="shared" si="1"/>
        <v>96</v>
      </c>
      <c r="E10">
        <f t="shared" si="1"/>
        <v>112</v>
      </c>
      <c r="F10">
        <f t="shared" si="1"/>
        <v>136</v>
      </c>
      <c r="G10">
        <f t="shared" si="1"/>
        <v>136</v>
      </c>
      <c r="H10">
        <f t="shared" si="1"/>
        <v>152</v>
      </c>
      <c r="I10">
        <f t="shared" si="1"/>
        <v>128</v>
      </c>
      <c r="J10">
        <f t="shared" si="1"/>
        <v>96</v>
      </c>
      <c r="K10">
        <f t="shared" si="1"/>
        <v>56</v>
      </c>
      <c r="L10">
        <f t="shared" si="1"/>
        <v>40</v>
      </c>
      <c r="M10">
        <f t="shared" si="1"/>
        <v>32</v>
      </c>
    </row>
    <row r="11" spans="1:16" x14ac:dyDescent="0.25">
      <c r="A11" t="s">
        <v>15</v>
      </c>
      <c r="B11">
        <f>SUM(B4*$P$2)</f>
        <v>0</v>
      </c>
      <c r="C11">
        <f t="shared" ref="C11:M11" si="2">SUM(C4*$P$2)</f>
        <v>0</v>
      </c>
      <c r="D11">
        <f t="shared" si="2"/>
        <v>0</v>
      </c>
      <c r="E11">
        <f t="shared" si="2"/>
        <v>0</v>
      </c>
      <c r="F11">
        <f t="shared" si="2"/>
        <v>0</v>
      </c>
      <c r="G11">
        <f t="shared" si="2"/>
        <v>0</v>
      </c>
      <c r="H11">
        <f t="shared" si="2"/>
        <v>0</v>
      </c>
      <c r="I11">
        <f t="shared" si="2"/>
        <v>0</v>
      </c>
      <c r="J11">
        <f t="shared" si="2"/>
        <v>0</v>
      </c>
      <c r="K11">
        <f t="shared" si="2"/>
        <v>0</v>
      </c>
      <c r="L11">
        <f t="shared" si="2"/>
        <v>0</v>
      </c>
      <c r="M11">
        <f t="shared" si="2"/>
        <v>0</v>
      </c>
    </row>
    <row r="12" spans="1:16" x14ac:dyDescent="0.25">
      <c r="A12" t="s">
        <v>16</v>
      </c>
      <c r="B12">
        <f>SUM(B5*$P$2)</f>
        <v>24</v>
      </c>
      <c r="C12">
        <f t="shared" ref="C12:M12" si="3">SUM(C5*$P$2)</f>
        <v>48</v>
      </c>
      <c r="D12">
        <f t="shared" si="3"/>
        <v>80</v>
      </c>
      <c r="E12">
        <f t="shared" si="3"/>
        <v>112</v>
      </c>
      <c r="F12">
        <f t="shared" si="3"/>
        <v>136</v>
      </c>
      <c r="G12">
        <f t="shared" si="3"/>
        <v>152</v>
      </c>
      <c r="H12">
        <f t="shared" si="3"/>
        <v>144</v>
      </c>
      <c r="I12">
        <f t="shared" si="3"/>
        <v>128</v>
      </c>
      <c r="J12">
        <f t="shared" si="3"/>
        <v>88</v>
      </c>
      <c r="K12">
        <f t="shared" si="3"/>
        <v>56</v>
      </c>
      <c r="L12">
        <f t="shared" si="3"/>
        <v>24</v>
      </c>
      <c r="M12">
        <f t="shared" si="3"/>
        <v>16</v>
      </c>
    </row>
    <row r="13" spans="1:16" x14ac:dyDescent="0.25">
      <c r="A13" t="s">
        <v>18</v>
      </c>
      <c r="B13">
        <f>SUM(B9:B12)</f>
        <v>192</v>
      </c>
      <c r="C13">
        <f t="shared" ref="C13:M13" si="4">SUM(C9:C12)</f>
        <v>264</v>
      </c>
      <c r="D13">
        <f t="shared" si="4"/>
        <v>416</v>
      </c>
      <c r="E13">
        <f t="shared" si="4"/>
        <v>480</v>
      </c>
      <c r="F13">
        <f t="shared" si="4"/>
        <v>560</v>
      </c>
      <c r="G13">
        <f t="shared" si="4"/>
        <v>560</v>
      </c>
      <c r="H13">
        <f t="shared" si="4"/>
        <v>600</v>
      </c>
      <c r="I13">
        <f t="shared" si="4"/>
        <v>544</v>
      </c>
      <c r="J13">
        <f t="shared" si="4"/>
        <v>424</v>
      </c>
      <c r="K13">
        <f t="shared" si="4"/>
        <v>288</v>
      </c>
      <c r="L13">
        <f t="shared" si="4"/>
        <v>176</v>
      </c>
      <c r="M13">
        <f t="shared" si="4"/>
        <v>144</v>
      </c>
    </row>
    <row r="15" spans="1:16" x14ac:dyDescent="0.25">
      <c r="A15" t="s">
        <v>19</v>
      </c>
      <c r="B15">
        <v>450</v>
      </c>
      <c r="C15">
        <v>450</v>
      </c>
      <c r="D15">
        <v>450</v>
      </c>
      <c r="E15">
        <v>450</v>
      </c>
      <c r="F15">
        <v>450</v>
      </c>
      <c r="G15">
        <v>450</v>
      </c>
      <c r="H15">
        <v>450</v>
      </c>
      <c r="I15">
        <v>450</v>
      </c>
      <c r="J15">
        <v>450</v>
      </c>
      <c r="K15">
        <v>450</v>
      </c>
      <c r="L15">
        <v>450</v>
      </c>
      <c r="M15">
        <v>450</v>
      </c>
    </row>
    <row r="16" spans="1:16" x14ac:dyDescent="0.25">
      <c r="A16" t="s">
        <v>35</v>
      </c>
      <c r="B16" s="3">
        <f>SUM(B13/B15*100)</f>
        <v>42.666666666666671</v>
      </c>
      <c r="C16" s="3">
        <f t="shared" ref="C16:M16" si="5">SUM(C13/C15*100)</f>
        <v>58.666666666666664</v>
      </c>
      <c r="D16" s="3">
        <f t="shared" si="5"/>
        <v>92.444444444444443</v>
      </c>
      <c r="E16" s="3">
        <f t="shared" si="5"/>
        <v>106.66666666666667</v>
      </c>
      <c r="F16" s="3">
        <f t="shared" si="5"/>
        <v>124.44444444444444</v>
      </c>
      <c r="G16" s="3">
        <f t="shared" si="5"/>
        <v>124.44444444444444</v>
      </c>
      <c r="H16" s="3">
        <f t="shared" si="5"/>
        <v>133.33333333333331</v>
      </c>
      <c r="I16" s="3">
        <f t="shared" si="5"/>
        <v>120.88888888888889</v>
      </c>
      <c r="J16" s="3">
        <f t="shared" si="5"/>
        <v>94.222222222222214</v>
      </c>
      <c r="K16" s="3">
        <f t="shared" si="5"/>
        <v>64</v>
      </c>
      <c r="L16" s="3">
        <f t="shared" si="5"/>
        <v>39.111111111111114</v>
      </c>
      <c r="M16" s="3">
        <f t="shared" si="5"/>
        <v>32</v>
      </c>
    </row>
    <row r="17" spans="1:13" x14ac:dyDescent="0.25">
      <c r="A17" s="4"/>
      <c r="B17" s="5">
        <f>SUMIF(B13,"&lt;450")</f>
        <v>192</v>
      </c>
      <c r="C17" s="5">
        <f t="shared" ref="C17:M17" si="6">SUMIF(C13,"&lt;450")</f>
        <v>264</v>
      </c>
      <c r="D17" s="5">
        <f t="shared" si="6"/>
        <v>416</v>
      </c>
      <c r="E17" s="5">
        <f t="shared" si="6"/>
        <v>0</v>
      </c>
      <c r="F17" s="5">
        <f t="shared" si="6"/>
        <v>0</v>
      </c>
      <c r="G17" s="5">
        <f t="shared" si="6"/>
        <v>0</v>
      </c>
      <c r="H17" s="5">
        <f t="shared" si="6"/>
        <v>0</v>
      </c>
      <c r="I17" s="5">
        <f t="shared" si="6"/>
        <v>0</v>
      </c>
      <c r="J17" s="5">
        <f t="shared" si="6"/>
        <v>424</v>
      </c>
      <c r="K17" s="5">
        <f t="shared" si="6"/>
        <v>288</v>
      </c>
      <c r="L17" s="5">
        <f t="shared" si="6"/>
        <v>176</v>
      </c>
      <c r="M17" s="6">
        <f t="shared" si="6"/>
        <v>144</v>
      </c>
    </row>
    <row r="18" spans="1:13" x14ac:dyDescent="0.25">
      <c r="A18" s="10"/>
      <c r="B18" s="11">
        <f>SUMIF(B13,"&gt;450",B15)</f>
        <v>0</v>
      </c>
      <c r="C18" s="11">
        <f>SUMIF(C13,"&gt;450",C15)</f>
        <v>0</v>
      </c>
      <c r="D18" s="11">
        <f>SUMIF(D13,"&gt;450",D15)</f>
        <v>0</v>
      </c>
      <c r="E18" s="11">
        <f t="shared" ref="E18:M18" si="7">SUMIF(E13,"&gt;450",E15)</f>
        <v>450</v>
      </c>
      <c r="F18" s="11">
        <f t="shared" si="7"/>
        <v>450</v>
      </c>
      <c r="G18" s="11">
        <f t="shared" si="7"/>
        <v>450</v>
      </c>
      <c r="H18" s="11">
        <f t="shared" si="7"/>
        <v>450</v>
      </c>
      <c r="I18" s="11">
        <f t="shared" si="7"/>
        <v>450</v>
      </c>
      <c r="J18" s="11">
        <f t="shared" si="7"/>
        <v>0</v>
      </c>
      <c r="K18" s="11">
        <f t="shared" si="7"/>
        <v>0</v>
      </c>
      <c r="L18" s="11">
        <f t="shared" si="7"/>
        <v>0</v>
      </c>
      <c r="M18" s="13">
        <f t="shared" si="7"/>
        <v>0</v>
      </c>
    </row>
    <row r="19" spans="1:13" x14ac:dyDescent="0.25">
      <c r="A19" s="7" t="s">
        <v>37</v>
      </c>
      <c r="B19" s="8">
        <f>SUM(B17:B18)</f>
        <v>192</v>
      </c>
      <c r="C19" s="8">
        <f t="shared" ref="C19:M19" si="8">SUM(C17:C18)</f>
        <v>264</v>
      </c>
      <c r="D19" s="8">
        <f t="shared" si="8"/>
        <v>416</v>
      </c>
      <c r="E19" s="8">
        <f t="shared" si="8"/>
        <v>450</v>
      </c>
      <c r="F19" s="8">
        <f t="shared" si="8"/>
        <v>450</v>
      </c>
      <c r="G19" s="8">
        <f t="shared" si="8"/>
        <v>450</v>
      </c>
      <c r="H19" s="8">
        <f t="shared" si="8"/>
        <v>450</v>
      </c>
      <c r="I19" s="8">
        <f t="shared" si="8"/>
        <v>450</v>
      </c>
      <c r="J19" s="8">
        <f t="shared" si="8"/>
        <v>424</v>
      </c>
      <c r="K19" s="8">
        <f t="shared" si="8"/>
        <v>288</v>
      </c>
      <c r="L19" s="8">
        <f t="shared" si="8"/>
        <v>176</v>
      </c>
      <c r="M19" s="9">
        <f t="shared" si="8"/>
        <v>144</v>
      </c>
    </row>
    <row r="20" spans="1:13" x14ac:dyDescent="0.25">
      <c r="A20" s="12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5">
      <c r="A21" t="s">
        <v>20</v>
      </c>
      <c r="B21">
        <f>SUM(B13-B15)</f>
        <v>-258</v>
      </c>
      <c r="C21">
        <f t="shared" ref="C21:M21" si="9">SUM(C13-C15)</f>
        <v>-186</v>
      </c>
      <c r="D21">
        <f t="shared" si="9"/>
        <v>-34</v>
      </c>
      <c r="E21">
        <f t="shared" si="9"/>
        <v>30</v>
      </c>
      <c r="F21">
        <f t="shared" si="9"/>
        <v>110</v>
      </c>
      <c r="G21">
        <f t="shared" si="9"/>
        <v>110</v>
      </c>
      <c r="H21">
        <f t="shared" si="9"/>
        <v>150</v>
      </c>
      <c r="I21">
        <f t="shared" si="9"/>
        <v>94</v>
      </c>
      <c r="J21">
        <f t="shared" si="9"/>
        <v>-26</v>
      </c>
      <c r="K21">
        <f t="shared" si="9"/>
        <v>-162</v>
      </c>
      <c r="L21">
        <f t="shared" si="9"/>
        <v>-274</v>
      </c>
      <c r="M21">
        <f t="shared" si="9"/>
        <v>-306</v>
      </c>
    </row>
    <row r="22" spans="1:13" x14ac:dyDescent="0.25">
      <c r="A22" t="s">
        <v>36</v>
      </c>
      <c r="B22" s="3">
        <f>AVERAGE(B16:M16)</f>
        <v>86.074074074074076</v>
      </c>
    </row>
    <row r="24" spans="1:13" x14ac:dyDescent="0.25">
      <c r="A24" t="s">
        <v>21</v>
      </c>
      <c r="B24">
        <f>SUMIF(B21:M21,"&lt;0")</f>
        <v>-1246</v>
      </c>
    </row>
    <row r="25" spans="1:13" x14ac:dyDescent="0.25">
      <c r="A25" t="s">
        <v>22</v>
      </c>
      <c r="B25">
        <f>SUMIF(B21:M21,"&gt;0")</f>
        <v>494</v>
      </c>
      <c r="E25" s="14" t="s">
        <v>32</v>
      </c>
      <c r="F25" s="14"/>
      <c r="G25">
        <f>SUM(B28+B33+(B40/100))</f>
        <v>470.82000000000005</v>
      </c>
    </row>
    <row r="27" spans="1:13" x14ac:dyDescent="0.25">
      <c r="A27" t="s">
        <v>23</v>
      </c>
      <c r="B27">
        <v>0.17</v>
      </c>
      <c r="E27" s="14" t="s">
        <v>33</v>
      </c>
      <c r="F27" s="14"/>
      <c r="G27" s="1">
        <f>SUM(B31)</f>
        <v>44.311799999999998</v>
      </c>
    </row>
    <row r="28" spans="1:13" x14ac:dyDescent="0.25">
      <c r="A28" t="s">
        <v>24</v>
      </c>
      <c r="B28">
        <f>SUM((B24-B24-B24)*B27)</f>
        <v>211.82000000000002</v>
      </c>
    </row>
    <row r="29" spans="1:13" x14ac:dyDescent="0.25">
      <c r="E29" s="14" t="s">
        <v>34</v>
      </c>
      <c r="F29" s="14"/>
      <c r="G29" s="2">
        <f>SUM((B19:M19)*B27*10)</f>
        <v>765</v>
      </c>
    </row>
    <row r="30" spans="1:13" x14ac:dyDescent="0.25">
      <c r="A30" t="s">
        <v>25</v>
      </c>
      <c r="B30">
        <v>8.9700000000000002E-2</v>
      </c>
    </row>
    <row r="31" spans="1:13" x14ac:dyDescent="0.25">
      <c r="A31" t="s">
        <v>26</v>
      </c>
      <c r="B31" s="1">
        <f>SUM(B25*B30)</f>
        <v>44.311799999999998</v>
      </c>
      <c r="E31" s="14" t="s">
        <v>38</v>
      </c>
      <c r="F31" s="14"/>
      <c r="G31" s="2">
        <f>SUM(B40/(G29+G27-G25))</f>
        <v>39.291941488686</v>
      </c>
    </row>
    <row r="33" spans="1:2" x14ac:dyDescent="0.25">
      <c r="A33" t="s">
        <v>27</v>
      </c>
      <c r="B33">
        <v>126</v>
      </c>
    </row>
    <row r="37" spans="1:2" x14ac:dyDescent="0.25">
      <c r="A37" t="s">
        <v>28</v>
      </c>
      <c r="B37">
        <v>14700</v>
      </c>
    </row>
    <row r="38" spans="1:2" x14ac:dyDescent="0.25">
      <c r="A38" t="s">
        <v>29</v>
      </c>
      <c r="B38">
        <v>3000</v>
      </c>
    </row>
    <row r="39" spans="1:2" x14ac:dyDescent="0.25">
      <c r="A39" t="s">
        <v>30</v>
      </c>
      <c r="B39">
        <v>4400</v>
      </c>
    </row>
    <row r="40" spans="1:2" x14ac:dyDescent="0.25">
      <c r="A40" t="s">
        <v>31</v>
      </c>
      <c r="B40">
        <f>SUM(B37+B38-B39)</f>
        <v>13300</v>
      </c>
    </row>
  </sheetData>
  <mergeCells count="4">
    <mergeCell ref="E25:F25"/>
    <mergeCell ref="E27:F27"/>
    <mergeCell ref="E29:F29"/>
    <mergeCell ref="E31:F3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2015-11-06T12:31:03Z</dcterms:created>
  <dcterms:modified xsi:type="dcterms:W3CDTF">2015-11-08T17:37:39Z</dcterms:modified>
</cp:coreProperties>
</file>